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mc:AlternateContent xmlns:mc="http://schemas.openxmlformats.org/markup-compatibility/2006">
    <mc:Choice Requires="x15">
      <x15ac:absPath xmlns:x15ac="http://schemas.microsoft.com/office/spreadsheetml/2010/11/ac" url="\\lg-files.lg-yoshioka.local\共有\09_上下水道課\02下水道室\公共庶務\新しいフォルダ\R7\03 【調査・通知】\01 R7県からの調査もの関係\市町村課\08-01-14（財政室122正午〆）公営企業に係る経営比較分析表（令和６年度決算）の分析等について\②下水道室→県\"/>
    </mc:Choice>
  </mc:AlternateContent>
  <xr:revisionPtr revIDLastSave="0" documentId="13_ncr:1_{022DCD33-99F0-45DC-88D8-0FF7ED1304C8}" xr6:coauthVersionLast="36" xr6:coauthVersionMax="36" xr10:uidLastSave="{00000000-0000-0000-0000-000000000000}"/>
  <workbookProtection workbookAlgorithmName="SHA-512" workbookHashValue="/BaifhWFLJtnF0GuIgLSkfBwIgKrFm6UZt5VvmtUbjuw9n3fEuHQfnocJGIZlO0Itn1VCGnY20EH8FSmeJnaFw==" workbookSaltValue="L+eD5FFk15HrERQ9jsmueQ==" workbookSpinCount="100000" lockStructure="1"/>
  <bookViews>
    <workbookView xWindow="0" yWindow="0" windowWidth="23040" windowHeight="92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G85" i="4"/>
  <c r="W10"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<sst xmlns="http://schemas.openxmlformats.org/spreadsheetml/2006/main" count="236" uniqueCount="116">
  <si>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</si>
  <si>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</si>
  <si>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</si>
  <si>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</si>
  <si>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</si>
  <si>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</si>
  <si>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</si>
  <si>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</si>
  <si>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</si>
  <si>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</si>
  <si>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</si>
  <si>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</si>
  <si>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</si>
  <si>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</si>
  <si>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</si>
  <si>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</si>
  <si>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</si>
  <si>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</si>
  <si>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</si>
  <si>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</si>
  <si>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</si>
  <si>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</si>
  <si>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</si>
  <si>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</si>
  <si>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</si>
  <si>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</si>
  <si>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</si>
  <si>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</si>
  <si>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</si>
  <si>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</si>
  <si>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</si>
  <si>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</si>
  <si>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</si>
  <si>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</si>
  <si>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</si>
  <si>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</si>
  <si>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</si>
  <si>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</si>
  <si>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</si>
  <si>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</si>
  <si>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</si>
  <si>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</si>
  <si>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</si>
  <si>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</si>
  <si>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</si>
  <si>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</si>
  <si>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</si>
  <si>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</si>
  <si>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</si>
  <si>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</si>
  <si>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</si>
  <si>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</si>
  <si>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</si>
  <si>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</si>
  <si>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</si>
  <si>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</si>
  <si>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</si>
  <si>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</si>
  <si>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</si>
  <si>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</si>
  <si>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</si>
  <si>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</si>
  <si>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</si>
  <si>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</si>
  <si>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</si>
  <si>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</si>
  <si>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</si>
  <si>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</si>
  <si>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</si>
  <si>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</si>
  <si>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</si>
  <si>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</si>
  <si>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</si>
  <si>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</si>
  <si>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</si>
  <si>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</si>
  <si>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</si>
  <si>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</si>
  <si>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</si>
  <si>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</si>
  <si>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</si>
  <si>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</si>
  <si>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</si>
  <si>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</si>
  <si>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</si>
  <si>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</si>
  <si>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</si>
  <si>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</si>
  <si>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</si>
  <si>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</si>
  <si>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</si>
  <si>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</si>
  <si>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</si>
  <si>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</si>
  <si>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</si>
  <si>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</si>
  <si>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</si>
  <si>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</si>
  <si>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</si>
  <si>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</si>
  <si>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</si>
  <si>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</si>
  <si>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</si>
  <si>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</si>
  <si>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</si>
  <si>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</si>
  <si>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</si>
  <si>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</si>
  <si>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</si>
  <si>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</si>
  <si>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</si>
  <si>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</si>
  <si>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</si>
  <si>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本町の公共下水道事業は、昭和57年から下水道管渠の布設を始めており、現時点では管渠の法定耐用年数を経過していません。
　そのため、①有形固定資産減価償却率のパーセンテージは昨年度に引き続き低く、②管渠老朽化率は昨年度に引き続き「0」となっています。
　しかし、管渠の老朽化は確実に進行していると考えられます。
　そのことから、本町では、毎年、不明水対策調査及びそれに基づいた管内補修工事を行っています。不明水対策調査ではTVカメラ調査等を行い、異常・損傷等が見つかった箇所について、補修工事等を行っています。
　今後の対策としては、策定済みの「ストックマネジメント計画（簡易版）」に基づき、管渠の法定耐用年数を考慮しながら、将来的な整備計画を立てるほか、早期に「同計画（詳細版）」を策定した上で、補助事業として国庫補助金を活用しながら管渠更生工事等を実施し、管渠の効率的な改築・更新・維持管理に努めていく必要があります。</t>
    <phoneticPr fontId="4"/>
  </si>
  <si>
    <t>近年の節水意識の高まりや節水家電の普及により、使用料収入が停滞しているため、供用開始となっている地区の下水道への接続を積極的に推進し、下水道接続率を向上させていく必要があります。
　また、使用料収入の増加や経費回収率の向上を図るため、経費削減の徹底と並行して、令和６年度に改定した経営戦略の収支計画に合わせて、早期に使用料改定を実施したうえで、経営改善に取り組む必要があります。
　加えて、管渠の整備に合わせ、管渠の老朽化を早期に発見し対応できるよう、策定した「ストックマネジメント計画（簡易版）」を「同計画（詳細版）」に改定し、管渠の効率的な維持管理等に努めていく必要があります。</t>
    <phoneticPr fontId="4"/>
  </si>
  <si>
    <t xml:space="preserve"> 公共下水道事業については、下水道使用料収入にて業務に係る経費や施設の整備・維持管理に必要な経費を賄う、独立採算の原則のもと運営しています。
　①経常収支比率は、昨年度に引き続き今年度も100％を超えたものの、総収益に占める一般会計補助金の割合は約4割と、繰入金に大きく依存した状態であるため、使用料収入の底上げが必要となります。
　なお、昨年度に引き続き今年度も累積欠損金が発生しなかったため、②累積欠損金比率は0％となりました。
　⑤経費回収率に関しては100％未満かつ低いパーセンテージとなっています。このことは、使用料収入で汚水処理費を賄えていないことを意味しています。
　そのため、経費の削減を徹底するとともに、令和６年度に改定した経営戦略の収支計画に合わせて下水道使用料の改定を行ったうえで、経営改善に尽力する必要があります。
　近年新たに供用開始となっている地区は比較的新しい住宅が多い地域であり、合併処理浄化槽の状態も良好であることから、下水道接続の理解を得られにくい状態となっております。それが主な要因となり、⑧水洗化率が全国平均や類似団体に比べて低く、下水道接続による使用料収入の増加が芳しくない状況です。
　本町では、より多くの住民が下水道へ接続・利用できるよう、令和2年度に下水道事業計画区域の拡大を行い、過年度に拡大した事業計画区域を含め、毎年度継続して管渠新設工事を行っています。
　管渠の整備の財源には企業債を主に充てており、④企業債残高対事業規模比率のとおり債務残高は大きな水準となっています。ただし、令和8年度末でいわゆる「10年概成」となり、国から未普及対策事業への国庫補助金の交付がなくなるか、交付率が著しく低くなる見込みであるため、その翌年度（令和9年度）からは新規建設投資については、一旦休止に近いレベルまで減少する予定です。そのため、将来的には債務残高は減少していき、本比率も減少していくと考えられます。
　③流動比率に関しては、昨年度に比べ現金等をプールした金額が大きくなり、流動資産が増加したため、比率としては昨年度より増加しましたが、企業債償還金等の流動負債はいまだ大きな金額となっています。
　⑦施設利用率が「－」となっている理由は、本町の公共下水道はすべて「流域関連公共下水道」であり、流域下水道へ接続し処理をしているため、処理場を所有していないことから「－」となっています。
　今後の対策としては、使用料収入の底上げを行うため、下水道使用料の改定を早期に実施すること、また、下水道の利便性や快適性を住民に理解していただけるよう、引き続き下水道への接続を積極的に推進していくことが必要になります。
　また、企業債についても、適切な資金運用を行い、債務残高の減少に努めていく必要があります。</t>
    <rPh sb="311" eb="313">
      <t>レイワ</t>
    </rPh>
    <rPh sb="314" eb="316">
      <t>ネンド</t>
    </rPh>
    <rPh sb="331" eb="332">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</si>
</sst>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1.41</c:v>
                </c:pt>
              </c:numCache>
            </c:numRef>
          </c:val>
          <c:extLst>
            <c:ext xmlns:c16="http://schemas.microsoft.com/office/drawing/2014/chart" uri="{C3380CC4-5D6E-409C-BE32-E72D297353CC}">
              <c16:uniqueId val="{00000000-7957-4E29-930A-88E57EBB0C3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7957-4E29-930A-88E57EBB0C3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C9-460C-BC9F-541CED64A4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BBC9-460C-BC9F-541CED64A4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87.17</c:v>
                </c:pt>
                <c:pt idx="1">
                  <c:v>87.66</c:v>
                </c:pt>
                <c:pt idx="2">
                  <c:v>88.81</c:v>
                </c:pt>
                <c:pt idx="3">
                  <c:v>89.74</c:v>
                </c:pt>
                <c:pt idx="4">
                  <c:v>89.43</c:v>
                </c:pt>
              </c:numCache>
            </c:numRef>
          </c:val>
          <c:extLst>
            <c:ext xmlns:c16="http://schemas.microsoft.com/office/drawing/2014/chart" uri="{C3380CC4-5D6E-409C-BE32-E72D297353CC}">
              <c16:uniqueId val="{00000000-2773-4B84-B703-4842B600EF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2773-4B84-B703-4842B600EF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99.94</c:v>
                </c:pt>
                <c:pt idx="1">
                  <c:v>101.94</c:v>
                </c:pt>
                <c:pt idx="2">
                  <c:v>107.35</c:v>
                </c:pt>
                <c:pt idx="3">
                  <c:v>101.45</c:v>
                </c:pt>
                <c:pt idx="4">
                  <c:v>103.67</c:v>
                </c:pt>
              </c:numCache>
            </c:numRef>
          </c:val>
          <c:extLst>
            <c:ext xmlns:c16="http://schemas.microsoft.com/office/drawing/2014/chart" uri="{C3380CC4-5D6E-409C-BE32-E72D297353CC}">
              <c16:uniqueId val="{00000000-1ECF-4F1C-A4B1-77E504BFE4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1ECF-4F1C-A4B1-77E504BFE4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3.27</c:v>
                </c:pt>
                <c:pt idx="1">
                  <c:v>6.35</c:v>
                </c:pt>
                <c:pt idx="2">
                  <c:v>8.7200000000000006</c:v>
                </c:pt>
                <c:pt idx="3">
                  <c:v>11.48</c:v>
                </c:pt>
                <c:pt idx="4">
                  <c:v>13.97</c:v>
                </c:pt>
              </c:numCache>
            </c:numRef>
          </c:val>
          <c:extLst>
            <c:ext xmlns:c16="http://schemas.microsoft.com/office/drawing/2014/chart" uri="{C3380CC4-5D6E-409C-BE32-E72D297353CC}">
              <c16:uniqueId val="{00000000-C293-47C5-ACF3-DAE0F4928C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C293-47C5-ACF3-DAE0F4928C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5F-4F2C-8951-4437D39BE8C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F65F-4F2C-8951-4437D39BE8C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1.36</c:v>
                </c:pt>
                <c:pt idx="1">
                  <c:v>0</c:v>
                </c:pt>
                <c:pt idx="2">
                  <c:v>0</c:v>
                </c:pt>
                <c:pt idx="3">
                  <c:v>0</c:v>
                </c:pt>
                <c:pt idx="4">
                  <c:v>0</c:v>
                </c:pt>
              </c:numCache>
            </c:numRef>
          </c:val>
          <c:extLst>
            <c:ext xmlns:c16="http://schemas.microsoft.com/office/drawing/2014/chart" uri="{C3380CC4-5D6E-409C-BE32-E72D297353CC}">
              <c16:uniqueId val="{00000000-9279-4EE5-8824-82A017039C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9279-4EE5-8824-82A017039C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30.69</c:v>
                </c:pt>
                <c:pt idx="1">
                  <c:v>69.099999999999994</c:v>
                </c:pt>
                <c:pt idx="2">
                  <c:v>106.09</c:v>
                </c:pt>
                <c:pt idx="3">
                  <c:v>133.57</c:v>
                </c:pt>
                <c:pt idx="4">
                  <c:v>148.69</c:v>
                </c:pt>
              </c:numCache>
            </c:numRef>
          </c:val>
          <c:extLst>
            <c:ext xmlns:c16="http://schemas.microsoft.com/office/drawing/2014/chart" uri="{C3380CC4-5D6E-409C-BE32-E72D297353CC}">
              <c16:uniqueId val="{00000000-C148-4371-9BCC-5DBE51634B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C148-4371-9BCC-5DBE51634B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1512.1</c:v>
                </c:pt>
                <c:pt idx="1">
                  <c:v>1569.65</c:v>
                </c:pt>
                <c:pt idx="2">
                  <c:v>1502.51</c:v>
                </c:pt>
                <c:pt idx="3">
                  <c:v>1507.15</c:v>
                </c:pt>
                <c:pt idx="4">
                  <c:v>1462.33</c:v>
                </c:pt>
              </c:numCache>
            </c:numRef>
          </c:val>
          <c:extLst>
            <c:ext xmlns:c16="http://schemas.microsoft.com/office/drawing/2014/chart" uri="{C3380CC4-5D6E-409C-BE32-E72D297353CC}">
              <c16:uniqueId val="{00000000-AC49-4D53-9905-F5A56BE094E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AC49-4D53-9905-F5A56BE094E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75.16</c:v>
                </c:pt>
                <c:pt idx="1">
                  <c:v>75.989999999999995</c:v>
                </c:pt>
                <c:pt idx="2">
                  <c:v>75.34</c:v>
                </c:pt>
                <c:pt idx="3">
                  <c:v>75.36</c:v>
                </c:pt>
                <c:pt idx="4">
                  <c:v>75.430000000000007</c:v>
                </c:pt>
              </c:numCache>
            </c:numRef>
          </c:val>
          <c:extLst>
            <c:ext xmlns:c16="http://schemas.microsoft.com/office/drawing/2014/chart" uri="{C3380CC4-5D6E-409C-BE32-E72D297353CC}">
              <c16:uniqueId val="{00000000-3035-431E-8091-75AB1B75496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3035-431E-8091-75AB1B75496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148.61000000000001</c:v>
                </c:pt>
                <c:pt idx="2">
                  <c:v>150</c:v>
                </c:pt>
                <c:pt idx="3">
                  <c:v>150</c:v>
                </c:pt>
                <c:pt idx="4">
                  <c:v>150</c:v>
                </c:pt>
              </c:numCache>
            </c:numRef>
          </c:val>
          <c:extLst>
            <c:ext xmlns:c16="http://schemas.microsoft.com/office/drawing/2014/chart" uri="{C3380CC4-5D6E-409C-BE32-E72D297353CC}">
              <c16:uniqueId val="{00000000-22A1-4DB8-8C10-D0190B611C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22A1-4DB8-8C10-D0190B611C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吉岡町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22643</v>
      </c>
      <c r="AM8" s="36"/>
      <c r="AN8" s="36"/>
      <c r="AO8" s="36"/>
      <c r="AP8" s="36"/>
      <c r="AQ8" s="36"/>
      <c r="AR8" s="36"/>
      <c r="AS8" s="36"/>
      <c r="AT8" s="37">
        <f>データ!T6</f>
        <v>20.46</v>
      </c>
      <c r="AU8" s="37"/>
      <c r="AV8" s="37"/>
      <c r="AW8" s="37"/>
      <c r="AX8" s="37"/>
      <c r="AY8" s="37"/>
      <c r="AZ8" s="37"/>
      <c r="BA8" s="37"/>
      <c r="BB8" s="37">
        <f>データ!U6</f>
        <v>1106.7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64.95</v>
      </c>
      <c r="J10" s="37"/>
      <c r="K10" s="37"/>
      <c r="L10" s="37"/>
      <c r="M10" s="37"/>
      <c r="N10" s="37"/>
      <c r="O10" s="37"/>
      <c r="P10" s="37">
        <f>データ!P6</f>
        <v>49.62</v>
      </c>
      <c r="Q10" s="37"/>
      <c r="R10" s="37"/>
      <c r="S10" s="37"/>
      <c r="T10" s="37"/>
      <c r="U10" s="37"/>
      <c r="V10" s="37"/>
      <c r="W10" s="37">
        <f>データ!Q6</f>
        <v>100</v>
      </c>
      <c r="X10" s="37"/>
      <c r="Y10" s="37"/>
      <c r="Z10" s="37"/>
      <c r="AA10" s="37"/>
      <c r="AB10" s="37"/>
      <c r="AC10" s="37"/>
      <c r="AD10" s="36">
        <f>データ!R6</f>
        <v>2310</v>
      </c>
      <c r="AE10" s="36"/>
      <c r="AF10" s="36"/>
      <c r="AG10" s="36"/>
      <c r="AH10" s="36"/>
      <c r="AI10" s="36"/>
      <c r="AJ10" s="36"/>
      <c r="AK10" s="2"/>
      <c r="AL10" s="36">
        <f>データ!V6</f>
        <v>11224</v>
      </c>
      <c r="AM10" s="36"/>
      <c r="AN10" s="36"/>
      <c r="AO10" s="36"/>
      <c r="AP10" s="36"/>
      <c r="AQ10" s="36"/>
      <c r="AR10" s="36"/>
      <c r="AS10" s="36"/>
      <c r="AT10" s="37">
        <f>データ!W6</f>
        <v>3.53</v>
      </c>
      <c r="AU10" s="37"/>
      <c r="AV10" s="37"/>
      <c r="AW10" s="37"/>
      <c r="AX10" s="37"/>
      <c r="AY10" s="37"/>
      <c r="AZ10" s="37"/>
      <c r="BA10" s="37"/>
      <c r="BB10" s="37">
        <f>データ!X6</f>
        <v>3179.6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114</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dXhBo9ZlbIpdsTwqMoPE4BJZNS1dI9NqDJBMqYTn2fDUsJxLhphqHpvuE4hbCR72n9ACaor1GfEUaSA9XdF+g==" saltValue="FUEmgUZilc0yguw0n8zF9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103454</v>
      </c>
      <c r="D6" s="19">
        <f t="shared" si="3"/>
        <v>46</v>
      </c>
      <c r="E6" s="19">
        <f t="shared" si="3"/>
        <v>17</v>
      </c>
      <c r="F6" s="19">
        <f t="shared" si="3"/>
        <v>1</v>
      </c>
      <c r="G6" s="19">
        <f t="shared" si="3"/>
        <v>0</v>
      </c>
      <c r="H6" s="19" t="str">
        <f t="shared" si="3"/>
        <v>群馬県　吉岡町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64.95</v>
      </c>
      <c r="P6" s="20">
        <f t="shared" si="3"/>
        <v>49.62</v>
      </c>
      <c r="Q6" s="20">
        <f t="shared" si="3"/>
        <v>100</v>
      </c>
      <c r="R6" s="20">
        <f t="shared" si="3"/>
        <v>2310</v>
      </c>
      <c r="S6" s="20">
        <f t="shared" si="3"/>
        <v>22643</v>
      </c>
      <c r="T6" s="20">
        <f t="shared" si="3"/>
        <v>20.46</v>
      </c>
      <c r="U6" s="20">
        <f t="shared" si="3"/>
        <v>1106.7</v>
      </c>
      <c r="V6" s="20">
        <f t="shared" si="3"/>
        <v>11224</v>
      </c>
      <c r="W6" s="20">
        <f t="shared" si="3"/>
        <v>3.53</v>
      </c>
      <c r="X6" s="20">
        <f t="shared" si="3"/>
        <v>3179.6</v>
      </c>
      <c r="Y6" s="21">
        <f>IF(Y7="",NA(),Y7)</f>
        <v>99.94</v>
      </c>
      <c r="Z6" s="21">
        <f t="shared" ref="Z6:AH6" si="4">IF(Z7="",NA(),Z7)</f>
        <v>101.94</v>
      </c>
      <c r="AA6" s="21">
        <f t="shared" si="4"/>
        <v>107.35</v>
      </c>
      <c r="AB6" s="21">
        <f t="shared" si="4"/>
        <v>101.45</v>
      </c>
      <c r="AC6" s="21">
        <f t="shared" si="4"/>
        <v>103.67</v>
      </c>
      <c r="AD6" s="21">
        <f t="shared" si="4"/>
        <v>106.5</v>
      </c>
      <c r="AE6" s="21">
        <f t="shared" si="4"/>
        <v>106.22</v>
      </c>
      <c r="AF6" s="21">
        <f t="shared" si="4"/>
        <v>107.01</v>
      </c>
      <c r="AG6" s="21">
        <f t="shared" si="4"/>
        <v>106.53</v>
      </c>
      <c r="AH6" s="21">
        <f t="shared" si="4"/>
        <v>105.5</v>
      </c>
      <c r="AI6" s="20" t="str">
        <f>IF(AI7="","",IF(AI7="-","【-】","【"&amp;SUBSTITUTE(TEXT(AI7,"#,##0.00"),"-","△")&amp;"】"))</f>
        <v>【105.36】</v>
      </c>
      <c r="AJ6" s="21">
        <f>IF(AJ7="",NA(),AJ7)</f>
        <v>1.36</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30.69</v>
      </c>
      <c r="AV6" s="21">
        <f t="shared" ref="AV6:BD6" si="6">IF(AV7="",NA(),AV7)</f>
        <v>69.099999999999994</v>
      </c>
      <c r="AW6" s="21">
        <f t="shared" si="6"/>
        <v>106.09</v>
      </c>
      <c r="AX6" s="21">
        <f t="shared" si="6"/>
        <v>133.57</v>
      </c>
      <c r="AY6" s="21">
        <f t="shared" si="6"/>
        <v>148.69</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1512.1</v>
      </c>
      <c r="BG6" s="21">
        <f t="shared" ref="BG6:BO6" si="7">IF(BG7="",NA(),BG7)</f>
        <v>1569.65</v>
      </c>
      <c r="BH6" s="21">
        <f t="shared" si="7"/>
        <v>1502.51</v>
      </c>
      <c r="BI6" s="21">
        <f t="shared" si="7"/>
        <v>1507.15</v>
      </c>
      <c r="BJ6" s="21">
        <f t="shared" si="7"/>
        <v>1462.33</v>
      </c>
      <c r="BK6" s="21">
        <f t="shared" si="7"/>
        <v>789.08</v>
      </c>
      <c r="BL6" s="21">
        <f t="shared" si="7"/>
        <v>747.84</v>
      </c>
      <c r="BM6" s="21">
        <f t="shared" si="7"/>
        <v>804.98</v>
      </c>
      <c r="BN6" s="21">
        <f t="shared" si="7"/>
        <v>767.56</v>
      </c>
      <c r="BO6" s="21">
        <f t="shared" si="7"/>
        <v>795.22</v>
      </c>
      <c r="BP6" s="20" t="str">
        <f>IF(BP7="","",IF(BP7="-","【-】","【"&amp;SUBSTITUTE(TEXT(BP7,"#,##0.00"),"-","△")&amp;"】"))</f>
        <v>【602.56】</v>
      </c>
      <c r="BQ6" s="21">
        <f>IF(BQ7="",NA(),BQ7)</f>
        <v>75.16</v>
      </c>
      <c r="BR6" s="21">
        <f t="shared" ref="BR6:BZ6" si="8">IF(BR7="",NA(),BR7)</f>
        <v>75.989999999999995</v>
      </c>
      <c r="BS6" s="21">
        <f t="shared" si="8"/>
        <v>75.34</v>
      </c>
      <c r="BT6" s="21">
        <f t="shared" si="8"/>
        <v>75.36</v>
      </c>
      <c r="BU6" s="21">
        <f t="shared" si="8"/>
        <v>75.430000000000007</v>
      </c>
      <c r="BV6" s="21">
        <f t="shared" si="8"/>
        <v>88.25</v>
      </c>
      <c r="BW6" s="21">
        <f t="shared" si="8"/>
        <v>90.17</v>
      </c>
      <c r="BX6" s="21">
        <f t="shared" si="8"/>
        <v>88.71</v>
      </c>
      <c r="BY6" s="21">
        <f t="shared" si="8"/>
        <v>90.23</v>
      </c>
      <c r="BZ6" s="21">
        <f t="shared" si="8"/>
        <v>90.78</v>
      </c>
      <c r="CA6" s="20" t="str">
        <f>IF(CA7="","",IF(CA7="-","【-】","【"&amp;SUBSTITUTE(TEXT(CA7,"#,##0.00"),"-","△")&amp;"】"))</f>
        <v>【97.94】</v>
      </c>
      <c r="CB6" s="21">
        <f>IF(CB7="",NA(),CB7)</f>
        <v>150</v>
      </c>
      <c r="CC6" s="21">
        <f t="shared" ref="CC6:CK6" si="9">IF(CC7="",NA(),CC7)</f>
        <v>148.61000000000001</v>
      </c>
      <c r="CD6" s="21">
        <f t="shared" si="9"/>
        <v>150</v>
      </c>
      <c r="CE6" s="21">
        <f t="shared" si="9"/>
        <v>150</v>
      </c>
      <c r="CF6" s="21">
        <f t="shared" si="9"/>
        <v>150</v>
      </c>
      <c r="CG6" s="21">
        <f t="shared" si="9"/>
        <v>176.37</v>
      </c>
      <c r="CH6" s="21">
        <f t="shared" si="9"/>
        <v>173.17</v>
      </c>
      <c r="CI6" s="21">
        <f t="shared" si="9"/>
        <v>174.8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56.72</v>
      </c>
      <c r="CS6" s="21">
        <f t="shared" si="10"/>
        <v>56.43</v>
      </c>
      <c r="CT6" s="21">
        <f t="shared" si="10"/>
        <v>55.82</v>
      </c>
      <c r="CU6" s="21">
        <f t="shared" si="10"/>
        <v>56.51</v>
      </c>
      <c r="CV6" s="21">
        <f t="shared" si="10"/>
        <v>56.85</v>
      </c>
      <c r="CW6" s="20" t="str">
        <f>IF(CW7="","",IF(CW7="-","【-】","【"&amp;SUBSTITUTE(TEXT(CW7,"#,##0.00"),"-","△")&amp;"】"))</f>
        <v>【60.13】</v>
      </c>
      <c r="CX6" s="21">
        <f>IF(CX7="",NA(),CX7)</f>
        <v>87.17</v>
      </c>
      <c r="CY6" s="21">
        <f t="shared" ref="CY6:DG6" si="11">IF(CY7="",NA(),CY7)</f>
        <v>87.66</v>
      </c>
      <c r="CZ6" s="21">
        <f t="shared" si="11"/>
        <v>88.81</v>
      </c>
      <c r="DA6" s="21">
        <f t="shared" si="11"/>
        <v>89.74</v>
      </c>
      <c r="DB6" s="21">
        <f t="shared" si="11"/>
        <v>89.43</v>
      </c>
      <c r="DC6" s="21">
        <f t="shared" si="11"/>
        <v>90.72</v>
      </c>
      <c r="DD6" s="21">
        <f t="shared" si="11"/>
        <v>91.07</v>
      </c>
      <c r="DE6" s="21">
        <f t="shared" si="11"/>
        <v>90.67</v>
      </c>
      <c r="DF6" s="21">
        <f t="shared" si="11"/>
        <v>90.62</v>
      </c>
      <c r="DG6" s="21">
        <f t="shared" si="11"/>
        <v>90.79</v>
      </c>
      <c r="DH6" s="20" t="str">
        <f>IF(DH7="","",IF(DH7="-","【-】","【"&amp;SUBSTITUTE(TEXT(DH7,"#,##0.00"),"-","△")&amp;"】"))</f>
        <v>【96.00】</v>
      </c>
      <c r="DI6" s="21">
        <f>IF(DI7="",NA(),DI7)</f>
        <v>3.27</v>
      </c>
      <c r="DJ6" s="21">
        <f t="shared" ref="DJ6:DR6" si="12">IF(DJ7="",NA(),DJ7)</f>
        <v>6.35</v>
      </c>
      <c r="DK6" s="21">
        <f t="shared" si="12"/>
        <v>8.7200000000000006</v>
      </c>
      <c r="DL6" s="21">
        <f t="shared" si="12"/>
        <v>11.48</v>
      </c>
      <c r="DM6" s="21">
        <f t="shared" si="12"/>
        <v>13.97</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1">
        <f t="shared" si="14"/>
        <v>1.41</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103454</v>
      </c>
      <c r="D7" s="23">
        <v>46</v>
      </c>
      <c r="E7" s="23">
        <v>17</v>
      </c>
      <c r="F7" s="23">
        <v>1</v>
      </c>
      <c r="G7" s="23">
        <v>0</v>
      </c>
      <c r="H7" s="23" t="s">
        <v>96</v>
      </c>
      <c r="I7" s="23" t="s">
        <v>97</v>
      </c>
      <c r="J7" s="23" t="s">
        <v>98</v>
      </c>
      <c r="K7" s="23" t="s">
        <v>99</v>
      </c>
      <c r="L7" s="23" t="s">
        <v>100</v>
      </c>
      <c r="M7" s="23" t="s">
        <v>101</v>
      </c>
      <c r="N7" s="24" t="s">
        <v>102</v>
      </c>
      <c r="O7" s="24">
        <v>64.95</v>
      </c>
      <c r="P7" s="24">
        <v>49.62</v>
      </c>
      <c r="Q7" s="24">
        <v>100</v>
      </c>
      <c r="R7" s="24">
        <v>2310</v>
      </c>
      <c r="S7" s="24">
        <v>22643</v>
      </c>
      <c r="T7" s="24">
        <v>20.46</v>
      </c>
      <c r="U7" s="24">
        <v>1106.7</v>
      </c>
      <c r="V7" s="24">
        <v>11224</v>
      </c>
      <c r="W7" s="24">
        <v>3.53</v>
      </c>
      <c r="X7" s="24">
        <v>3179.6</v>
      </c>
      <c r="Y7" s="24">
        <v>99.94</v>
      </c>
      <c r="Z7" s="24">
        <v>101.94</v>
      </c>
      <c r="AA7" s="24">
        <v>107.35</v>
      </c>
      <c r="AB7" s="24">
        <v>101.45</v>
      </c>
      <c r="AC7" s="24">
        <v>103.67</v>
      </c>
      <c r="AD7" s="24">
        <v>106.5</v>
      </c>
      <c r="AE7" s="24">
        <v>106.22</v>
      </c>
      <c r="AF7" s="24">
        <v>107.01</v>
      </c>
      <c r="AG7" s="24">
        <v>106.53</v>
      </c>
      <c r="AH7" s="24">
        <v>105.5</v>
      </c>
      <c r="AI7" s="24">
        <v>105.36</v>
      </c>
      <c r="AJ7" s="24">
        <v>1.36</v>
      </c>
      <c r="AK7" s="24">
        <v>0</v>
      </c>
      <c r="AL7" s="24">
        <v>0</v>
      </c>
      <c r="AM7" s="24">
        <v>0</v>
      </c>
      <c r="AN7" s="24">
        <v>0</v>
      </c>
      <c r="AO7" s="24">
        <v>18.36</v>
      </c>
      <c r="AP7" s="24">
        <v>18.010000000000002</v>
      </c>
      <c r="AQ7" s="24">
        <v>23.86</v>
      </c>
      <c r="AR7" s="24">
        <v>18.41</v>
      </c>
      <c r="AS7" s="24">
        <v>16.91</v>
      </c>
      <c r="AT7" s="24">
        <v>3.12</v>
      </c>
      <c r="AU7" s="24">
        <v>30.69</v>
      </c>
      <c r="AV7" s="24">
        <v>69.099999999999994</v>
      </c>
      <c r="AW7" s="24">
        <v>106.09</v>
      </c>
      <c r="AX7" s="24">
        <v>133.57</v>
      </c>
      <c r="AY7" s="24">
        <v>148.69</v>
      </c>
      <c r="AZ7" s="24">
        <v>55.6</v>
      </c>
      <c r="BA7" s="24">
        <v>59.4</v>
      </c>
      <c r="BB7" s="24">
        <v>68.27</v>
      </c>
      <c r="BC7" s="24">
        <v>74.790000000000006</v>
      </c>
      <c r="BD7" s="24">
        <v>73.930000000000007</v>
      </c>
      <c r="BE7" s="24">
        <v>82.75</v>
      </c>
      <c r="BF7" s="24">
        <v>1512.1</v>
      </c>
      <c r="BG7" s="24">
        <v>1569.65</v>
      </c>
      <c r="BH7" s="24">
        <v>1502.51</v>
      </c>
      <c r="BI7" s="24">
        <v>1507.15</v>
      </c>
      <c r="BJ7" s="24">
        <v>1462.33</v>
      </c>
      <c r="BK7" s="24">
        <v>789.08</v>
      </c>
      <c r="BL7" s="24">
        <v>747.84</v>
      </c>
      <c r="BM7" s="24">
        <v>804.98</v>
      </c>
      <c r="BN7" s="24">
        <v>767.56</v>
      </c>
      <c r="BO7" s="24">
        <v>795.22</v>
      </c>
      <c r="BP7" s="24">
        <v>602.55999999999995</v>
      </c>
      <c r="BQ7" s="24">
        <v>75.16</v>
      </c>
      <c r="BR7" s="24">
        <v>75.989999999999995</v>
      </c>
      <c r="BS7" s="24">
        <v>75.34</v>
      </c>
      <c r="BT7" s="24">
        <v>75.36</v>
      </c>
      <c r="BU7" s="24">
        <v>75.430000000000007</v>
      </c>
      <c r="BV7" s="24">
        <v>88.25</v>
      </c>
      <c r="BW7" s="24">
        <v>90.17</v>
      </c>
      <c r="BX7" s="24">
        <v>88.71</v>
      </c>
      <c r="BY7" s="24">
        <v>90.23</v>
      </c>
      <c r="BZ7" s="24">
        <v>90.78</v>
      </c>
      <c r="CA7" s="24">
        <v>97.94</v>
      </c>
      <c r="CB7" s="24">
        <v>150</v>
      </c>
      <c r="CC7" s="24">
        <v>148.61000000000001</v>
      </c>
      <c r="CD7" s="24">
        <v>150</v>
      </c>
      <c r="CE7" s="24">
        <v>150</v>
      </c>
      <c r="CF7" s="24">
        <v>150</v>
      </c>
      <c r="CG7" s="24">
        <v>176.37</v>
      </c>
      <c r="CH7" s="24">
        <v>173.17</v>
      </c>
      <c r="CI7" s="24">
        <v>174.8</v>
      </c>
      <c r="CJ7" s="24">
        <v>170.2</v>
      </c>
      <c r="CK7" s="24">
        <v>170.83</v>
      </c>
      <c r="CL7" s="24">
        <v>140.97999999999999</v>
      </c>
      <c r="CM7" s="24" t="s">
        <v>102</v>
      </c>
      <c r="CN7" s="24" t="s">
        <v>102</v>
      </c>
      <c r="CO7" s="24" t="s">
        <v>102</v>
      </c>
      <c r="CP7" s="24" t="s">
        <v>102</v>
      </c>
      <c r="CQ7" s="24" t="s">
        <v>102</v>
      </c>
      <c r="CR7" s="24">
        <v>56.72</v>
      </c>
      <c r="CS7" s="24">
        <v>56.43</v>
      </c>
      <c r="CT7" s="24">
        <v>55.82</v>
      </c>
      <c r="CU7" s="24">
        <v>56.51</v>
      </c>
      <c r="CV7" s="24">
        <v>56.85</v>
      </c>
      <c r="CW7" s="24">
        <v>60.13</v>
      </c>
      <c r="CX7" s="24">
        <v>87.17</v>
      </c>
      <c r="CY7" s="24">
        <v>87.66</v>
      </c>
      <c r="CZ7" s="24">
        <v>88.81</v>
      </c>
      <c r="DA7" s="24">
        <v>89.74</v>
      </c>
      <c r="DB7" s="24">
        <v>89.43</v>
      </c>
      <c r="DC7" s="24">
        <v>90.72</v>
      </c>
      <c r="DD7" s="24">
        <v>91.07</v>
      </c>
      <c r="DE7" s="24">
        <v>90.67</v>
      </c>
      <c r="DF7" s="24">
        <v>90.62</v>
      </c>
      <c r="DG7" s="24">
        <v>90.79</v>
      </c>
      <c r="DH7" s="24">
        <v>96</v>
      </c>
      <c r="DI7" s="24">
        <v>3.27</v>
      </c>
      <c r="DJ7" s="24">
        <v>6.35</v>
      </c>
      <c r="DK7" s="24">
        <v>8.7200000000000006</v>
      </c>
      <c r="DL7" s="24">
        <v>11.48</v>
      </c>
      <c r="DM7" s="24">
        <v>13.97</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v>
      </c>
      <c r="EF7" s="24">
        <v>0</v>
      </c>
      <c r="EG7" s="24">
        <v>0</v>
      </c>
      <c r="EH7" s="24">
        <v>0</v>
      </c>
      <c r="EI7" s="24">
        <v>1.41</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湯浅　研也</cp:lastModifiedBy>
  <dcterms:created xsi:type="dcterms:W3CDTF">2025-12-23T05:58:22Z</dcterms:created>
  <dcterms:modified xsi:type="dcterms:W3CDTF">2026-01-15T07:17:55Z</dcterms:modified>
  <cp:category/>
</cp:coreProperties>
</file>