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3"/>
  <workbookPr/>
  <mc:AlternateContent xmlns:mc="http://schemas.openxmlformats.org/markup-compatibility/2006">
    <mc:Choice Requires="x15">
      <x15ac:absPath xmlns:x15ac="http://schemas.microsoft.com/office/spreadsheetml/2010/11/ac" url="\\lg-files.lg-yoshioka.local\共有\09_上下水道課\02下水道室\公共庶務\新しいフォルダ\R7\03 【調査・通知】\01 R7県からの調査もの関係\市町村課\08-01-14（財政室122正午〆）公営企業に係る経営比較分析表（令和６年度決算）の分析等について\②下水道室→県\"/>
    </mc:Choice>
  </mc:AlternateContent>
  <xr:revisionPtr revIDLastSave="0" documentId="13_ncr:1_{69FE24AF-32BD-4180-A447-E52C69D8BD06}" xr6:coauthVersionLast="36" xr6:coauthVersionMax="36" xr10:uidLastSave="{00000000-0000-0000-0000-000000000000}"/>
  <workbookProtection workbookAlgorithmName="SHA-512" workbookHashValue="B0gnxbfjAILGPpNQY5ZUvwELx49lceECsz3lvppwM+FNIvgU1e3bE8Twg+MowVAAG8oP/ibftgZ6WTYYjA3HTA==" workbookSaltValue="5g1/1wCOqxMCSjoDJ/0moA==" workbookSpinCount="100000" lockStructure="1"/>
  <bookViews>
    <workbookView xWindow="0" yWindow="0" windowWidth="23040" windowHeight="92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F85" i="4"/>
  <c r="E85" i="4"/>
  <c r="AT10" i="4"/>
  <c r="AL10" i="4"/>
  <c r="AL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<sst xmlns="http://schemas.openxmlformats.org/spreadsheetml/2006/main" count="231" uniqueCount="116">
  <si>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</si>
  <si>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</si>
  <si>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</si>
  <si>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</si>
  <si>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</si>
  <si>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</si>
  <si>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</si>
  <si>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</si>
  <si>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</si>
  <si>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</si>
  <si>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</si>
  <si>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</si>
  <si>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</si>
  <si>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</si>
  <si>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</si>
  <si>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</si>
  <si>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</si>
  <si>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</si>
  <si>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</si>
  <si>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</si>
  <si>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</si>
  <si>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</si>
  <si>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</si>
  <si>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</si>
  <si>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</si>
  <si>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</si>
  <si>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</si>
  <si>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</si>
  <si>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</si>
  <si>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</si>
  <si>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</si>
  <si>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</si>
  <si>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</si>
  <si>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</si>
  <si>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</si>
  <si>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</si>
  <si>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</si>
  <si>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</si>
  <si>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</si>
  <si>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</si>
  <si>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</si>
  <si>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</si>
  <si>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</si>
  <si>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</si>
  <si>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</si>
  <si>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</si>
  <si>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</si>
  <si>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</si>
  <si>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</si>
  <si>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</si>
  <si>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</si>
  <si>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</si>
  <si>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</si>
  <si>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</si>
  <si>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</si>
  <si>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</si>
  <si>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</si>
  <si>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</si>
  <si>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</si>
  <si>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</si>
  <si>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</si>
  <si>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</si>
  <si>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</si>
  <si>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</si>
  <si>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</si>
  <si>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</si>
  <si>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</si>
  <si>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</si>
  <si>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</si>
  <si>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</si>
  <si>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</si>
  <si>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</si>
  <si>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</si>
  <si>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</si>
  <si>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</si>
  <si>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</si>
  <si>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</si>
  <si>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</si>
  <si>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</si>
  <si>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</si>
  <si>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</si>
  <si>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</si>
  <si>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</si>
  <si>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</si>
  <si>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</si>
  <si>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</si>
  <si>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</si>
  <si>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</si>
  <si>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</si>
  <si>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</si>
  <si>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</si>
  <si>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</si>
  <si>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</si>
  <si>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</si>
  <si>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</si>
  <si>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</si>
  <si>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吉岡町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</si>
  <si>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</si>
  <si>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</si>
  <si>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</si>
  <si>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</si>
  <si>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</si>
  <si>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</si>
  <si>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</si>
  <si>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</si>
  <si>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</si>
  <si>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</si>
  <si>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</si>
  <si>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</si>
  <si>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</si>
  <si>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</si>
  <si>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</si>
  <si>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</si>
  <si>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①有形固定資産減価償却率については、本管整備が完了しており、新規の建設改良工事がなく償却対象資産が基本的には増加しないため、既存資産の償却が進んでいることにより年々増加しています。
　②管渠老朽管比率については、法定耐用年数を経過した管渠はありませんが、老朽化対策として2007年度より不明水対策調査に取り組んでいます。調査内容は、管路内カメラ調査を毎年度700mほど行っており、異常や破損等が確認された箇所については、修繕等の補修工事を行っています。
　令和2年度から、北下南下地区（2002年度供用開始）の同調査を開始しました。
　供用開始から20年が経過するため、処理施設も含め老朽化は確実に進行していると考えられます。</t>
    <phoneticPr fontId="4"/>
  </si>
  <si>
    <t>　本事業は、令和2年4月から企業会計に移行しましたが、「使用料収入により必要経費を賄う」という独立採算の原則どおりには経営できていないのが現状です。
　左図のとおり、⑤経費回収率は59.83％しかない状態にも関わらず、①経常収支比率は100％を超えているのは、一般会計からの繰入金（補助金）収入への依存度が非常に大きいことを意味しています。
　⑤経費回収率の低迷の原因としては、処理施設の維持管理費等の汚水処理費が増加しない場合であっても、2010年度に供用開始となった小倉地区の接続率が低い状態が長年続いており、それにより料金収入が低く、毎年ほとんど増加していないためであると考えられます。
　また、上野田地区および北下南下地区は処理施設の容量の関係から新規の接続は制限しているため、  当該地区に係る料金収入が増加していかないため、④企業債残高対事業規模比率（料金収入に対する企業債残高の割合）についても、平均を大きく上回っている状況です。
　ただし、現在は新規借入を行っておらず、年々償還が終了する借入が発生していることから、④に関しては今後減少していく見込みです。
　全体として、節水機器の普及・住民の節水意識の向上に加え、接続済み世帯の構成員の減少が考えられ、それにより有収水量が毎年減少しているのが実態です。
　そのため、使用料収入の増加のために今後行う対策としては、引き続き小倉地区の接続を推進できるよう広報等を行い、接続率を向上させることで、平均を下回っている水洗化率を増加させることです。
　また、処理施設の老朽化した機器修繕については、優先順位をつけ効率的に修繕することにより、一カ年度にコストが膨れ上がるような緊急対応をできる限り回避するよう十分に注意し、適切な維持管理に努めたいと考えています。
　なお、③流動比率に関しては、昨年度よりも現金預金が減少したことによりやや低下しておりますが、依然として全国平均を大きく上回っております。しかし、これは流動負債に対し、現金をプールするために現金預金を一般会計繰入金（補助金）により多く収入しているだけであるため、一般会計繰入金（補助金）ありきの経営からの脱却は非常に難しい現状ではありますが、より一層の経営改善・事業の効率化に努め、日々コストの縮減を図りたいと考えています。</t>
    <rPh sb="786" eb="788">
      <t>ゲンショウ</t>
    </rPh>
    <rPh sb="797" eb="799">
      <t>テイカ</t>
    </rPh>
    <rPh sb="807" eb="809">
      <t>イゼン</t>
    </rPh>
    <rPh sb="812" eb="814">
      <t>ゼンコク</t>
    </rPh>
    <rPh sb="814" eb="816">
      <t>ヘイキン</t>
    </rPh>
    <rPh sb="817" eb="818">
      <t>オオ</t>
    </rPh>
    <rPh sb="820" eb="822">
      <t>ウワマワ</t>
    </rPh>
    <rPh sb="844" eb="846">
      <t>ゲンキン</t>
    </rPh>
    <rPh sb="936" eb="940">
      <t>ケイエイカイゼン</t>
    </rPh>
    <phoneticPr fontId="4"/>
  </si>
  <si>
    <t>「1.経営の健全性・効率性について」の分析欄にも記載しましたが、全体として、節水機器の普及・住民の節水意識の向上に加え、接続済み世帯の構成員の減少が考えられ、それにより有収水量が毎年減少しているのが実態です。
　そのことが要因となり、料金収入についても、ほぼ横ばいか微減少傾向となっています。
　一方、処理施設等の老朽化は着実に進行しており、年々破損する機器類等も増加しています。
　現在、公共下水道区域へ編入（統合）する計画を進めており、令和6年度から接続管工事等を開始し、毎年度実施する方針であり、令和８年度末には同工事が完了する予定です。工事が完了した翌年度に完了地区を公共下水道区域へ編入する「広域化・共同化」を段階的に実施していく予定です。
　そのため、それまでの期間の施設設備の更新等については、機能診断調査（2016年度実施）や最適整備構想（2017年度策定）をもとに、日々の維持管理業務の状況を注視しながら、必要最小限の範囲で実施していきたいと考えています。
　公共下水道への編入完了まで、できる限りの範囲で、より一層の経営改善・事業の効率化に努め、日々コストの縮減を図りたいと考えています。</t>
    <rPh sb="256" eb="257">
      <t>マツ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</si>
</sst>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quot;-&quot;">
                  <c:v>0.3</c:v>
                </c:pt>
              </c:numCache>
            </c:numRef>
          </c:val>
          <c:extLst>
            <c:ext xmlns:c16="http://schemas.microsoft.com/office/drawing/2014/chart" uri="{C3380CC4-5D6E-409C-BE32-E72D297353CC}">
              <c16:uniqueId val="{00000000-31F4-4E92-8B86-56BE7C246ED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31F4-4E92-8B86-56BE7C246ED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58.32</c:v>
                </c:pt>
                <c:pt idx="1">
                  <c:v>56.95</c:v>
                </c:pt>
                <c:pt idx="2">
                  <c:v>54.58</c:v>
                </c:pt>
                <c:pt idx="3">
                  <c:v>54.35</c:v>
                </c:pt>
                <c:pt idx="4">
                  <c:v>52.9</c:v>
                </c:pt>
              </c:numCache>
            </c:numRef>
          </c:val>
          <c:extLst>
            <c:ext xmlns:c16="http://schemas.microsoft.com/office/drawing/2014/chart" uri="{C3380CC4-5D6E-409C-BE32-E72D297353CC}">
              <c16:uniqueId val="{00000000-273A-4900-86DC-69F6C368CF9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273A-4900-86DC-69F6C368CF9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72.97</c:v>
                </c:pt>
                <c:pt idx="1">
                  <c:v>73.02</c:v>
                </c:pt>
                <c:pt idx="2">
                  <c:v>72.819999999999993</c:v>
                </c:pt>
                <c:pt idx="3">
                  <c:v>72.77</c:v>
                </c:pt>
                <c:pt idx="4">
                  <c:v>73.349999999999994</c:v>
                </c:pt>
              </c:numCache>
            </c:numRef>
          </c:val>
          <c:extLst>
            <c:ext xmlns:c16="http://schemas.microsoft.com/office/drawing/2014/chart" uri="{C3380CC4-5D6E-409C-BE32-E72D297353CC}">
              <c16:uniqueId val="{00000000-1B69-4C06-AE71-2582ADAC7EE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1B69-4C06-AE71-2582ADAC7EE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105.66</c:v>
                </c:pt>
                <c:pt idx="1">
                  <c:v>102.7</c:v>
                </c:pt>
                <c:pt idx="2">
                  <c:v>106</c:v>
                </c:pt>
                <c:pt idx="3">
                  <c:v>106.59</c:v>
                </c:pt>
                <c:pt idx="4">
                  <c:v>110.48</c:v>
                </c:pt>
              </c:numCache>
            </c:numRef>
          </c:val>
          <c:extLst>
            <c:ext xmlns:c16="http://schemas.microsoft.com/office/drawing/2014/chart" uri="{C3380CC4-5D6E-409C-BE32-E72D297353CC}">
              <c16:uniqueId val="{00000000-A9BA-4AA2-A956-36677F3EB39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A9BA-4AA2-A956-36677F3EB39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5.87</c:v>
                </c:pt>
                <c:pt idx="1">
                  <c:v>11.74</c:v>
                </c:pt>
                <c:pt idx="2">
                  <c:v>15.92</c:v>
                </c:pt>
                <c:pt idx="3">
                  <c:v>19.89</c:v>
                </c:pt>
                <c:pt idx="4">
                  <c:v>23.86</c:v>
                </c:pt>
              </c:numCache>
            </c:numRef>
          </c:val>
          <c:extLst>
            <c:ext xmlns:c16="http://schemas.microsoft.com/office/drawing/2014/chart" uri="{C3380CC4-5D6E-409C-BE32-E72D297353CC}">
              <c16:uniqueId val="{00000000-51B1-427D-9148-46C429789A5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51B1-427D-9148-46C429789A5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DF-46CE-B492-538DF88D491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1CDF-46CE-B492-538DF88D491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2E-4DE0-96A1-6BDEEE870FE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982E-4DE0-96A1-6BDEEE870FE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22.29</c:v>
                </c:pt>
                <c:pt idx="1">
                  <c:v>47.67</c:v>
                </c:pt>
                <c:pt idx="2">
                  <c:v>84.52</c:v>
                </c:pt>
                <c:pt idx="3">
                  <c:v>118.8</c:v>
                </c:pt>
                <c:pt idx="4">
                  <c:v>106.11</c:v>
                </c:pt>
              </c:numCache>
            </c:numRef>
          </c:val>
          <c:extLst>
            <c:ext xmlns:c16="http://schemas.microsoft.com/office/drawing/2014/chart" uri="{C3380CC4-5D6E-409C-BE32-E72D297353CC}">
              <c16:uniqueId val="{00000000-4D76-44EE-89C7-5652B570E44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4D76-44EE-89C7-5652B570E44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2399.79</c:v>
                </c:pt>
                <c:pt idx="1">
                  <c:v>2185.86</c:v>
                </c:pt>
                <c:pt idx="2">
                  <c:v>1969.25</c:v>
                </c:pt>
                <c:pt idx="3">
                  <c:v>1766.95</c:v>
                </c:pt>
                <c:pt idx="4">
                  <c:v>1583.68</c:v>
                </c:pt>
              </c:numCache>
            </c:numRef>
          </c:val>
          <c:extLst>
            <c:ext xmlns:c16="http://schemas.microsoft.com/office/drawing/2014/chart" uri="{C3380CC4-5D6E-409C-BE32-E72D297353CC}">
              <c16:uniqueId val="{00000000-B6D4-455E-B452-022D80F877A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B6D4-455E-B452-022D80F877A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61.52</c:v>
                </c:pt>
                <c:pt idx="1">
                  <c:v>62.87</c:v>
                </c:pt>
                <c:pt idx="2">
                  <c:v>59.42</c:v>
                </c:pt>
                <c:pt idx="3">
                  <c:v>60.61</c:v>
                </c:pt>
                <c:pt idx="4">
                  <c:v>59.83</c:v>
                </c:pt>
              </c:numCache>
            </c:numRef>
          </c:val>
          <c:extLst>
            <c:ext xmlns:c16="http://schemas.microsoft.com/office/drawing/2014/chart" uri="{C3380CC4-5D6E-409C-BE32-E72D297353CC}">
              <c16:uniqueId val="{00000000-3257-4AC8-8901-87FA982581B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3257-4AC8-8901-87FA982581B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180.09</c:v>
                </c:pt>
                <c:pt idx="1">
                  <c:v>176.4</c:v>
                </c:pt>
                <c:pt idx="2">
                  <c:v>187.04</c:v>
                </c:pt>
                <c:pt idx="3">
                  <c:v>183.72</c:v>
                </c:pt>
                <c:pt idx="4">
                  <c:v>186.78</c:v>
                </c:pt>
              </c:numCache>
            </c:numRef>
          </c:val>
          <c:extLst>
            <c:ext xmlns:c16="http://schemas.microsoft.com/office/drawing/2014/chart" uri="{C3380CC4-5D6E-409C-BE32-E72D297353CC}">
              <c16:uniqueId val="{00000000-0964-4D19-8B1B-7A9F9B0AC02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0964-4D19-8B1B-7A9F9B0AC02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L64" sqref="BL64:BZ65"/>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群馬県　吉岡町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80" t="s">
        <v>9</v>
      </c>
      <c r="BM7" s="81"/>
      <c r="BN7" s="81"/>
      <c r="BO7" s="81"/>
      <c r="BP7" s="81"/>
      <c r="BQ7" s="81"/>
      <c r="BR7" s="81"/>
      <c r="BS7" s="81"/>
      <c r="BT7" s="81"/>
      <c r="BU7" s="81"/>
      <c r="BV7" s="81"/>
      <c r="BW7" s="81"/>
      <c r="BX7" s="81"/>
      <c r="BY7" s="82"/>
    </row>
    <row r="8" spans="1:78" ht="18.75" customHeight="1" x14ac:dyDescent="0.2">
      <c r="A8" s="2"/>
      <c r="B8" s="76" t="str">
        <f>データ!I6</f>
        <v>法適用</v>
      </c>
      <c r="C8" s="76"/>
      <c r="D8" s="76"/>
      <c r="E8" s="76"/>
      <c r="F8" s="76"/>
      <c r="G8" s="76"/>
      <c r="H8" s="76"/>
      <c r="I8" s="76" t="str">
        <f>データ!J6</f>
        <v>下水道事業</v>
      </c>
      <c r="J8" s="76"/>
      <c r="K8" s="76"/>
      <c r="L8" s="76"/>
      <c r="M8" s="76"/>
      <c r="N8" s="76"/>
      <c r="O8" s="76"/>
      <c r="P8" s="76" t="str">
        <f>データ!K6</f>
        <v>農業集落排水</v>
      </c>
      <c r="Q8" s="76"/>
      <c r="R8" s="76"/>
      <c r="S8" s="76"/>
      <c r="T8" s="76"/>
      <c r="U8" s="76"/>
      <c r="V8" s="76"/>
      <c r="W8" s="76" t="str">
        <f>データ!L6</f>
        <v>F2</v>
      </c>
      <c r="X8" s="76"/>
      <c r="Y8" s="76"/>
      <c r="Z8" s="76"/>
      <c r="AA8" s="76"/>
      <c r="AB8" s="76"/>
      <c r="AC8" s="76"/>
      <c r="AD8" s="77" t="str">
        <f>データ!$M$6</f>
        <v>非設置</v>
      </c>
      <c r="AE8" s="77"/>
      <c r="AF8" s="77"/>
      <c r="AG8" s="77"/>
      <c r="AH8" s="77"/>
      <c r="AI8" s="77"/>
      <c r="AJ8" s="77"/>
      <c r="AK8" s="3"/>
      <c r="AL8" s="51">
        <f>データ!S6</f>
        <v>22643</v>
      </c>
      <c r="AM8" s="51"/>
      <c r="AN8" s="51"/>
      <c r="AO8" s="51"/>
      <c r="AP8" s="51"/>
      <c r="AQ8" s="51"/>
      <c r="AR8" s="51"/>
      <c r="AS8" s="51"/>
      <c r="AT8" s="50">
        <f>データ!T6</f>
        <v>20.46</v>
      </c>
      <c r="AU8" s="50"/>
      <c r="AV8" s="50"/>
      <c r="AW8" s="50"/>
      <c r="AX8" s="50"/>
      <c r="AY8" s="50"/>
      <c r="AZ8" s="50"/>
      <c r="BA8" s="50"/>
      <c r="BB8" s="50">
        <f>データ!U6</f>
        <v>1106.7</v>
      </c>
      <c r="BC8" s="50"/>
      <c r="BD8" s="50"/>
      <c r="BE8" s="50"/>
      <c r="BF8" s="50"/>
      <c r="BG8" s="50"/>
      <c r="BH8" s="50"/>
      <c r="BI8" s="50"/>
      <c r="BJ8" s="3"/>
      <c r="BK8" s="3"/>
      <c r="BL8" s="72" t="s">
        <v>10</v>
      </c>
      <c r="BM8" s="73"/>
      <c r="BN8" s="74" t="s">
        <v>11</v>
      </c>
      <c r="BO8" s="74"/>
      <c r="BP8" s="74"/>
      <c r="BQ8" s="74"/>
      <c r="BR8" s="74"/>
      <c r="BS8" s="74"/>
      <c r="BT8" s="74"/>
      <c r="BU8" s="74"/>
      <c r="BV8" s="74"/>
      <c r="BW8" s="74"/>
      <c r="BX8" s="74"/>
      <c r="BY8" s="75"/>
    </row>
    <row r="9" spans="1:78" ht="18.75" customHeight="1" x14ac:dyDescent="0.2">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2">
      <c r="A10" s="2"/>
      <c r="B10" s="50" t="str">
        <f>データ!N6</f>
        <v>-</v>
      </c>
      <c r="C10" s="50"/>
      <c r="D10" s="50"/>
      <c r="E10" s="50"/>
      <c r="F10" s="50"/>
      <c r="G10" s="50"/>
      <c r="H10" s="50"/>
      <c r="I10" s="50">
        <f>データ!O6</f>
        <v>73.09</v>
      </c>
      <c r="J10" s="50"/>
      <c r="K10" s="50"/>
      <c r="L10" s="50"/>
      <c r="M10" s="50"/>
      <c r="N10" s="50"/>
      <c r="O10" s="50"/>
      <c r="P10" s="50">
        <f>データ!P6</f>
        <v>18.97</v>
      </c>
      <c r="Q10" s="50"/>
      <c r="R10" s="50"/>
      <c r="S10" s="50"/>
      <c r="T10" s="50"/>
      <c r="U10" s="50"/>
      <c r="V10" s="50"/>
      <c r="W10" s="50">
        <f>データ!Q6</f>
        <v>97.39</v>
      </c>
      <c r="X10" s="50"/>
      <c r="Y10" s="50"/>
      <c r="Z10" s="50"/>
      <c r="AA10" s="50"/>
      <c r="AB10" s="50"/>
      <c r="AC10" s="50"/>
      <c r="AD10" s="51">
        <f>データ!R6</f>
        <v>2310</v>
      </c>
      <c r="AE10" s="51"/>
      <c r="AF10" s="51"/>
      <c r="AG10" s="51"/>
      <c r="AH10" s="51"/>
      <c r="AI10" s="51"/>
      <c r="AJ10" s="51"/>
      <c r="AK10" s="2"/>
      <c r="AL10" s="51">
        <f>データ!V6</f>
        <v>4292</v>
      </c>
      <c r="AM10" s="51"/>
      <c r="AN10" s="51"/>
      <c r="AO10" s="51"/>
      <c r="AP10" s="51"/>
      <c r="AQ10" s="51"/>
      <c r="AR10" s="51"/>
      <c r="AS10" s="51"/>
      <c r="AT10" s="50">
        <f>データ!W6</f>
        <v>1.65</v>
      </c>
      <c r="AU10" s="50"/>
      <c r="AV10" s="50"/>
      <c r="AW10" s="50"/>
      <c r="AX10" s="50"/>
      <c r="AY10" s="50"/>
      <c r="AZ10" s="50"/>
      <c r="BA10" s="50"/>
      <c r="BB10" s="50">
        <f>データ!X6</f>
        <v>2601.21</v>
      </c>
      <c r="BC10" s="50"/>
      <c r="BD10" s="50"/>
      <c r="BE10" s="50"/>
      <c r="BF10" s="50"/>
      <c r="BG10" s="50"/>
      <c r="BH10" s="50"/>
      <c r="BI10" s="50"/>
      <c r="BJ10" s="2"/>
      <c r="BK10" s="2"/>
      <c r="BL10" s="57" t="s">
        <v>22</v>
      </c>
      <c r="BM10" s="58"/>
      <c r="BN10" s="59" t="s">
        <v>23</v>
      </c>
      <c r="BO10" s="59"/>
      <c r="BP10" s="59"/>
      <c r="BQ10" s="59"/>
      <c r="BR10" s="59"/>
      <c r="BS10" s="59"/>
      <c r="BT10" s="59"/>
      <c r="BU10" s="59"/>
      <c r="BV10" s="59"/>
      <c r="BW10" s="59"/>
      <c r="BX10" s="59"/>
      <c r="BY10" s="6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114</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qTtgt2fuFdHU8rdJ4SKrGwipG6b63U4PLCOyViPRCmp3uX4b8LODoGiR2NvNl8B/JtQ0yH+YoeIBQEWcANJbxg==" saltValue="Z40bD9DkE0rLgJFyAF9ew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103454</v>
      </c>
      <c r="D6" s="19">
        <f t="shared" si="3"/>
        <v>46</v>
      </c>
      <c r="E6" s="19">
        <f t="shared" si="3"/>
        <v>17</v>
      </c>
      <c r="F6" s="19">
        <f t="shared" si="3"/>
        <v>5</v>
      </c>
      <c r="G6" s="19">
        <f t="shared" si="3"/>
        <v>0</v>
      </c>
      <c r="H6" s="19" t="str">
        <f t="shared" si="3"/>
        <v>群馬県　吉岡町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73.09</v>
      </c>
      <c r="P6" s="20">
        <f t="shared" si="3"/>
        <v>18.97</v>
      </c>
      <c r="Q6" s="20">
        <f t="shared" si="3"/>
        <v>97.39</v>
      </c>
      <c r="R6" s="20">
        <f t="shared" si="3"/>
        <v>2310</v>
      </c>
      <c r="S6" s="20">
        <f t="shared" si="3"/>
        <v>22643</v>
      </c>
      <c r="T6" s="20">
        <f t="shared" si="3"/>
        <v>20.46</v>
      </c>
      <c r="U6" s="20">
        <f t="shared" si="3"/>
        <v>1106.7</v>
      </c>
      <c r="V6" s="20">
        <f t="shared" si="3"/>
        <v>4292</v>
      </c>
      <c r="W6" s="20">
        <f t="shared" si="3"/>
        <v>1.65</v>
      </c>
      <c r="X6" s="20">
        <f t="shared" si="3"/>
        <v>2601.21</v>
      </c>
      <c r="Y6" s="21">
        <f>IF(Y7="",NA(),Y7)</f>
        <v>105.66</v>
      </c>
      <c r="Z6" s="21">
        <f t="shared" ref="Z6:AH6" si="4">IF(Z7="",NA(),Z7)</f>
        <v>102.7</v>
      </c>
      <c r="AA6" s="21">
        <f t="shared" si="4"/>
        <v>106</v>
      </c>
      <c r="AB6" s="21">
        <f t="shared" si="4"/>
        <v>106.59</v>
      </c>
      <c r="AC6" s="21">
        <f t="shared" si="4"/>
        <v>110.48</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22.29</v>
      </c>
      <c r="AV6" s="21">
        <f t="shared" ref="AV6:BD6" si="6">IF(AV7="",NA(),AV7)</f>
        <v>47.67</v>
      </c>
      <c r="AW6" s="21">
        <f t="shared" si="6"/>
        <v>84.52</v>
      </c>
      <c r="AX6" s="21">
        <f t="shared" si="6"/>
        <v>118.8</v>
      </c>
      <c r="AY6" s="21">
        <f t="shared" si="6"/>
        <v>106.11</v>
      </c>
      <c r="AZ6" s="21">
        <f t="shared" si="6"/>
        <v>29.13</v>
      </c>
      <c r="BA6" s="21">
        <f t="shared" si="6"/>
        <v>35.69</v>
      </c>
      <c r="BB6" s="21">
        <f t="shared" si="6"/>
        <v>38.4</v>
      </c>
      <c r="BC6" s="21">
        <f t="shared" si="6"/>
        <v>44.04</v>
      </c>
      <c r="BD6" s="21">
        <f t="shared" si="6"/>
        <v>58.25</v>
      </c>
      <c r="BE6" s="20" t="str">
        <f>IF(BE7="","",IF(BE7="-","【-】","【"&amp;SUBSTITUTE(TEXT(BE7,"#,##0.00"),"-","△")&amp;"】"))</f>
        <v>【47.19】</v>
      </c>
      <c r="BF6" s="21">
        <f>IF(BF7="",NA(),BF7)</f>
        <v>2399.79</v>
      </c>
      <c r="BG6" s="21">
        <f t="shared" ref="BG6:BO6" si="7">IF(BG7="",NA(),BG7)</f>
        <v>2185.86</v>
      </c>
      <c r="BH6" s="21">
        <f t="shared" si="7"/>
        <v>1969.25</v>
      </c>
      <c r="BI6" s="21">
        <f t="shared" si="7"/>
        <v>1766.95</v>
      </c>
      <c r="BJ6" s="21">
        <f t="shared" si="7"/>
        <v>1583.68</v>
      </c>
      <c r="BK6" s="21">
        <f t="shared" si="7"/>
        <v>867.83</v>
      </c>
      <c r="BL6" s="21">
        <f t="shared" si="7"/>
        <v>791.76</v>
      </c>
      <c r="BM6" s="21">
        <f t="shared" si="7"/>
        <v>900.82</v>
      </c>
      <c r="BN6" s="21">
        <f t="shared" si="7"/>
        <v>839.21</v>
      </c>
      <c r="BO6" s="21">
        <f t="shared" si="7"/>
        <v>791.46</v>
      </c>
      <c r="BP6" s="20" t="str">
        <f>IF(BP7="","",IF(BP7="-","【-】","【"&amp;SUBSTITUTE(TEXT(BP7,"#,##0.00"),"-","△")&amp;"】"))</f>
        <v>【798.10】</v>
      </c>
      <c r="BQ6" s="21">
        <f>IF(BQ7="",NA(),BQ7)</f>
        <v>61.52</v>
      </c>
      <c r="BR6" s="21">
        <f t="shared" ref="BR6:BZ6" si="8">IF(BR7="",NA(),BR7)</f>
        <v>62.87</v>
      </c>
      <c r="BS6" s="21">
        <f t="shared" si="8"/>
        <v>59.42</v>
      </c>
      <c r="BT6" s="21">
        <f t="shared" si="8"/>
        <v>60.61</v>
      </c>
      <c r="BU6" s="21">
        <f t="shared" si="8"/>
        <v>59.83</v>
      </c>
      <c r="BV6" s="21">
        <f t="shared" si="8"/>
        <v>57.08</v>
      </c>
      <c r="BW6" s="21">
        <f t="shared" si="8"/>
        <v>56.26</v>
      </c>
      <c r="BX6" s="21">
        <f t="shared" si="8"/>
        <v>52.94</v>
      </c>
      <c r="BY6" s="21">
        <f t="shared" si="8"/>
        <v>52.05</v>
      </c>
      <c r="BZ6" s="21">
        <f t="shared" si="8"/>
        <v>47.96</v>
      </c>
      <c r="CA6" s="20" t="str">
        <f>IF(CA7="","",IF(CA7="-","【-】","【"&amp;SUBSTITUTE(TEXT(CA7,"#,##0.00"),"-","△")&amp;"】"))</f>
        <v>【54.51】</v>
      </c>
      <c r="CB6" s="21">
        <f>IF(CB7="",NA(),CB7)</f>
        <v>180.09</v>
      </c>
      <c r="CC6" s="21">
        <f t="shared" ref="CC6:CK6" si="9">IF(CC7="",NA(),CC7)</f>
        <v>176.4</v>
      </c>
      <c r="CD6" s="21">
        <f t="shared" si="9"/>
        <v>187.04</v>
      </c>
      <c r="CE6" s="21">
        <f t="shared" si="9"/>
        <v>183.72</v>
      </c>
      <c r="CF6" s="21">
        <f t="shared" si="9"/>
        <v>186.78</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58.32</v>
      </c>
      <c r="CN6" s="21">
        <f t="shared" ref="CN6:CV6" si="10">IF(CN7="",NA(),CN7)</f>
        <v>56.95</v>
      </c>
      <c r="CO6" s="21">
        <f t="shared" si="10"/>
        <v>54.58</v>
      </c>
      <c r="CP6" s="21">
        <f t="shared" si="10"/>
        <v>54.35</v>
      </c>
      <c r="CQ6" s="21">
        <f t="shared" si="10"/>
        <v>52.9</v>
      </c>
      <c r="CR6" s="21">
        <f t="shared" si="10"/>
        <v>54.83</v>
      </c>
      <c r="CS6" s="21">
        <f t="shared" si="10"/>
        <v>66.53</v>
      </c>
      <c r="CT6" s="21">
        <f t="shared" si="10"/>
        <v>52.35</v>
      </c>
      <c r="CU6" s="21">
        <f t="shared" si="10"/>
        <v>46.25</v>
      </c>
      <c r="CV6" s="21">
        <f t="shared" si="10"/>
        <v>45.32</v>
      </c>
      <c r="CW6" s="20" t="str">
        <f>IF(CW7="","",IF(CW7="-","【-】","【"&amp;SUBSTITUTE(TEXT(CW7,"#,##0.00"),"-","△")&amp;"】"))</f>
        <v>【49.92】</v>
      </c>
      <c r="CX6" s="21">
        <f>IF(CX7="",NA(),CX7)</f>
        <v>72.97</v>
      </c>
      <c r="CY6" s="21">
        <f t="shared" ref="CY6:DG6" si="11">IF(CY7="",NA(),CY7)</f>
        <v>73.02</v>
      </c>
      <c r="CZ6" s="21">
        <f t="shared" si="11"/>
        <v>72.819999999999993</v>
      </c>
      <c r="DA6" s="21">
        <f t="shared" si="11"/>
        <v>72.77</v>
      </c>
      <c r="DB6" s="21">
        <f t="shared" si="11"/>
        <v>73.349999999999994</v>
      </c>
      <c r="DC6" s="21">
        <f t="shared" si="11"/>
        <v>84.7</v>
      </c>
      <c r="DD6" s="21">
        <f t="shared" si="11"/>
        <v>84.67</v>
      </c>
      <c r="DE6" s="21">
        <f t="shared" si="11"/>
        <v>84.39</v>
      </c>
      <c r="DF6" s="21">
        <f t="shared" si="11"/>
        <v>83.96</v>
      </c>
      <c r="DG6" s="21">
        <f t="shared" si="11"/>
        <v>83.54</v>
      </c>
      <c r="DH6" s="20" t="str">
        <f>IF(DH7="","",IF(DH7="-","【-】","【"&amp;SUBSTITUTE(TEXT(DH7,"#,##0.00"),"-","△")&amp;"】"))</f>
        <v>【87.80】</v>
      </c>
      <c r="DI6" s="21">
        <f>IF(DI7="",NA(),DI7)</f>
        <v>5.87</v>
      </c>
      <c r="DJ6" s="21">
        <f t="shared" ref="DJ6:DR6" si="12">IF(DJ7="",NA(),DJ7)</f>
        <v>11.74</v>
      </c>
      <c r="DK6" s="21">
        <f t="shared" si="12"/>
        <v>15.92</v>
      </c>
      <c r="DL6" s="21">
        <f t="shared" si="12"/>
        <v>19.89</v>
      </c>
      <c r="DM6" s="21">
        <f t="shared" si="12"/>
        <v>23.86</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1">
        <f t="shared" si="14"/>
        <v>0.3</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103454</v>
      </c>
      <c r="D7" s="23">
        <v>46</v>
      </c>
      <c r="E7" s="23">
        <v>17</v>
      </c>
      <c r="F7" s="23">
        <v>5</v>
      </c>
      <c r="G7" s="23">
        <v>0</v>
      </c>
      <c r="H7" s="23" t="s">
        <v>96</v>
      </c>
      <c r="I7" s="23" t="s">
        <v>97</v>
      </c>
      <c r="J7" s="23" t="s">
        <v>98</v>
      </c>
      <c r="K7" s="23" t="s">
        <v>99</v>
      </c>
      <c r="L7" s="23" t="s">
        <v>100</v>
      </c>
      <c r="M7" s="23" t="s">
        <v>101</v>
      </c>
      <c r="N7" s="24" t="s">
        <v>102</v>
      </c>
      <c r="O7" s="24">
        <v>73.09</v>
      </c>
      <c r="P7" s="24">
        <v>18.97</v>
      </c>
      <c r="Q7" s="24">
        <v>97.39</v>
      </c>
      <c r="R7" s="24">
        <v>2310</v>
      </c>
      <c r="S7" s="24">
        <v>22643</v>
      </c>
      <c r="T7" s="24">
        <v>20.46</v>
      </c>
      <c r="U7" s="24">
        <v>1106.7</v>
      </c>
      <c r="V7" s="24">
        <v>4292</v>
      </c>
      <c r="W7" s="24">
        <v>1.65</v>
      </c>
      <c r="X7" s="24">
        <v>2601.21</v>
      </c>
      <c r="Y7" s="24">
        <v>105.66</v>
      </c>
      <c r="Z7" s="24">
        <v>102.7</v>
      </c>
      <c r="AA7" s="24">
        <v>106</v>
      </c>
      <c r="AB7" s="24">
        <v>106.59</v>
      </c>
      <c r="AC7" s="24">
        <v>110.48</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22.29</v>
      </c>
      <c r="AV7" s="24">
        <v>47.67</v>
      </c>
      <c r="AW7" s="24">
        <v>84.52</v>
      </c>
      <c r="AX7" s="24">
        <v>118.8</v>
      </c>
      <c r="AY7" s="24">
        <v>106.11</v>
      </c>
      <c r="AZ7" s="24">
        <v>29.13</v>
      </c>
      <c r="BA7" s="24">
        <v>35.69</v>
      </c>
      <c r="BB7" s="24">
        <v>38.4</v>
      </c>
      <c r="BC7" s="24">
        <v>44.04</v>
      </c>
      <c r="BD7" s="24">
        <v>58.25</v>
      </c>
      <c r="BE7" s="24">
        <v>47.19</v>
      </c>
      <c r="BF7" s="24">
        <v>2399.79</v>
      </c>
      <c r="BG7" s="24">
        <v>2185.86</v>
      </c>
      <c r="BH7" s="24">
        <v>1969.25</v>
      </c>
      <c r="BI7" s="24">
        <v>1766.95</v>
      </c>
      <c r="BJ7" s="24">
        <v>1583.68</v>
      </c>
      <c r="BK7" s="24">
        <v>867.83</v>
      </c>
      <c r="BL7" s="24">
        <v>791.76</v>
      </c>
      <c r="BM7" s="24">
        <v>900.82</v>
      </c>
      <c r="BN7" s="24">
        <v>839.21</v>
      </c>
      <c r="BO7" s="24">
        <v>791.46</v>
      </c>
      <c r="BP7" s="24">
        <v>798.1</v>
      </c>
      <c r="BQ7" s="24">
        <v>61.52</v>
      </c>
      <c r="BR7" s="24">
        <v>62.87</v>
      </c>
      <c r="BS7" s="24">
        <v>59.42</v>
      </c>
      <c r="BT7" s="24">
        <v>60.61</v>
      </c>
      <c r="BU7" s="24">
        <v>59.83</v>
      </c>
      <c r="BV7" s="24">
        <v>57.08</v>
      </c>
      <c r="BW7" s="24">
        <v>56.26</v>
      </c>
      <c r="BX7" s="24">
        <v>52.94</v>
      </c>
      <c r="BY7" s="24">
        <v>52.05</v>
      </c>
      <c r="BZ7" s="24">
        <v>47.96</v>
      </c>
      <c r="CA7" s="24">
        <v>54.51</v>
      </c>
      <c r="CB7" s="24">
        <v>180.09</v>
      </c>
      <c r="CC7" s="24">
        <v>176.4</v>
      </c>
      <c r="CD7" s="24">
        <v>187.04</v>
      </c>
      <c r="CE7" s="24">
        <v>183.72</v>
      </c>
      <c r="CF7" s="24">
        <v>186.78</v>
      </c>
      <c r="CG7" s="24">
        <v>274.99</v>
      </c>
      <c r="CH7" s="24">
        <v>282.08999999999997</v>
      </c>
      <c r="CI7" s="24">
        <v>303.27999999999997</v>
      </c>
      <c r="CJ7" s="24">
        <v>301.86</v>
      </c>
      <c r="CK7" s="24">
        <v>325.85000000000002</v>
      </c>
      <c r="CL7" s="24">
        <v>286.33</v>
      </c>
      <c r="CM7" s="24">
        <v>58.32</v>
      </c>
      <c r="CN7" s="24">
        <v>56.95</v>
      </c>
      <c r="CO7" s="24">
        <v>54.58</v>
      </c>
      <c r="CP7" s="24">
        <v>54.35</v>
      </c>
      <c r="CQ7" s="24">
        <v>52.9</v>
      </c>
      <c r="CR7" s="24">
        <v>54.83</v>
      </c>
      <c r="CS7" s="24">
        <v>66.53</v>
      </c>
      <c r="CT7" s="24">
        <v>52.35</v>
      </c>
      <c r="CU7" s="24">
        <v>46.25</v>
      </c>
      <c r="CV7" s="24">
        <v>45.32</v>
      </c>
      <c r="CW7" s="24">
        <v>49.92</v>
      </c>
      <c r="CX7" s="24">
        <v>72.97</v>
      </c>
      <c r="CY7" s="24">
        <v>73.02</v>
      </c>
      <c r="CZ7" s="24">
        <v>72.819999999999993</v>
      </c>
      <c r="DA7" s="24">
        <v>72.77</v>
      </c>
      <c r="DB7" s="24">
        <v>73.349999999999994</v>
      </c>
      <c r="DC7" s="24">
        <v>84.7</v>
      </c>
      <c r="DD7" s="24">
        <v>84.67</v>
      </c>
      <c r="DE7" s="24">
        <v>84.39</v>
      </c>
      <c r="DF7" s="24">
        <v>83.96</v>
      </c>
      <c r="DG7" s="24">
        <v>83.54</v>
      </c>
      <c r="DH7" s="24">
        <v>87.8</v>
      </c>
      <c r="DI7" s="24">
        <v>5.87</v>
      </c>
      <c r="DJ7" s="24">
        <v>11.74</v>
      </c>
      <c r="DK7" s="24">
        <v>15.92</v>
      </c>
      <c r="DL7" s="24">
        <v>19.89</v>
      </c>
      <c r="DM7" s="24">
        <v>23.86</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0.3</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湯浅　研也</cp:lastModifiedBy>
  <cp:lastPrinted>2026-01-15T08:27:24Z</cp:lastPrinted>
  <dcterms:created xsi:type="dcterms:W3CDTF">2025-12-23T06:18:16Z</dcterms:created>
  <dcterms:modified xsi:type="dcterms:W3CDTF">2026-01-15T08:27:26Z</dcterms:modified>
  <cp:category/>
</cp:coreProperties>
</file>